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55" tabRatio="350"/>
  </bookViews>
  <sheets>
    <sheet name="ميزانية لـ 18 فترة زمنية" sheetId="2" r:id="rId1"/>
  </sheets>
  <definedNames>
    <definedName name="DayInterval">'ميزانية لـ 18 فترة زمنية'!$K$2</definedName>
    <definedName name="EndDate">'ميزانية لـ 18 فترة زمنية'!$M$2</definedName>
    <definedName name="_xlnm.Print_Titles" localSheetId="0">'ميزانية لـ 18 فترة زمنية'!$5:$5</definedName>
    <definedName name="StartDate">'ميزانية لـ 18 فترة زمنية'!$H$2</definedName>
  </definedNames>
  <calcPr calcId="152511"/>
</workbook>
</file>

<file path=xl/calcChain.xml><?xml version="1.0" encoding="utf-8"?>
<calcChain xmlns="http://schemas.openxmlformats.org/spreadsheetml/2006/main">
  <c r="C5" i="2" l="1"/>
  <c r="D5" i="2" l="1"/>
  <c r="E5" i="2" s="1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M2" i="2" s="1"/>
  <c r="O26" i="2" l="1"/>
  <c r="P26" i="2"/>
  <c r="Q26" i="2"/>
  <c r="R26" i="2"/>
  <c r="S26" i="2"/>
  <c r="T26" i="2"/>
  <c r="U9" i="2" l="1"/>
  <c r="U21" i="2"/>
  <c r="D26" i="2"/>
  <c r="S12" i="2"/>
  <c r="S6" i="2" s="1"/>
  <c r="T12" i="2"/>
  <c r="U15" i="2"/>
  <c r="U16" i="2"/>
  <c r="U17" i="2"/>
  <c r="U18" i="2"/>
  <c r="U19" i="2"/>
  <c r="U20" i="2"/>
  <c r="U22" i="2"/>
  <c r="U23" i="2"/>
  <c r="U24" i="2"/>
  <c r="U25" i="2"/>
  <c r="U10" i="2"/>
  <c r="U11" i="2"/>
  <c r="C26" i="2"/>
  <c r="E26" i="2"/>
  <c r="F26" i="2"/>
  <c r="G26" i="2"/>
  <c r="H26" i="2"/>
  <c r="I26" i="2"/>
  <c r="J26" i="2"/>
  <c r="K26" i="2"/>
  <c r="L26" i="2"/>
  <c r="M26" i="2"/>
  <c r="N26" i="2"/>
  <c r="C12" i="2"/>
  <c r="D12" i="2"/>
  <c r="E12" i="2"/>
  <c r="E6" i="2" s="1"/>
  <c r="F12" i="2"/>
  <c r="G12" i="2"/>
  <c r="H12" i="2"/>
  <c r="I12" i="2"/>
  <c r="J12" i="2"/>
  <c r="K12" i="2"/>
  <c r="L12" i="2"/>
  <c r="M12" i="2"/>
  <c r="N12" i="2"/>
  <c r="O12" i="2"/>
  <c r="O6" i="2" s="1"/>
  <c r="P12" i="2"/>
  <c r="P6" i="2" s="1"/>
  <c r="Q12" i="2"/>
  <c r="Q6" i="2" s="1"/>
  <c r="R12" i="2"/>
  <c r="R6" i="2" s="1"/>
  <c r="G6" i="2" l="1"/>
  <c r="M6" i="2"/>
  <c r="K6" i="2"/>
  <c r="C6" i="2"/>
  <c r="I6" i="2"/>
  <c r="N6" i="2"/>
  <c r="L6" i="2"/>
  <c r="J6" i="2"/>
  <c r="H6" i="2"/>
  <c r="F6" i="2"/>
  <c r="D6" i="2"/>
  <c r="U26" i="2"/>
  <c r="U12" i="2"/>
  <c r="T6" i="2"/>
  <c r="U6" i="2" l="1"/>
</calcChain>
</file>

<file path=xl/sharedStrings.xml><?xml version="1.0" encoding="utf-8"?>
<sst xmlns="http://schemas.openxmlformats.org/spreadsheetml/2006/main" count="25" uniqueCount="25">
  <si>
    <t>ميزانية الشركة</t>
  </si>
  <si>
    <t>صافي الدخل</t>
  </si>
  <si>
    <t>الدخل</t>
  </si>
  <si>
    <t>عنصر الدخل 1</t>
  </si>
  <si>
    <t>عنصر الدخل 2</t>
  </si>
  <si>
    <t>عنصر الدخل 3</t>
  </si>
  <si>
    <t>الدخل الإجمالي</t>
  </si>
  <si>
    <t>المصاريف</t>
  </si>
  <si>
    <t>الأجور</t>
  </si>
  <si>
    <t>الإيجار</t>
  </si>
  <si>
    <t>الكهرباء</t>
  </si>
  <si>
    <t>الهاتف</t>
  </si>
  <si>
    <t>الإنترنت</t>
  </si>
  <si>
    <t>المياه</t>
  </si>
  <si>
    <t>الغاز</t>
  </si>
  <si>
    <t>إزالة المخلفات</t>
  </si>
  <si>
    <t>كبلات التلفاز</t>
  </si>
  <si>
    <t>مستلزمات المكتب</t>
  </si>
  <si>
    <t>التأمين</t>
  </si>
  <si>
    <t>إجمالي المصاريف</t>
  </si>
  <si>
    <t>الإجمالي</t>
  </si>
  <si>
    <t>الاتجاه</t>
  </si>
  <si>
    <t>تاريخ البدء</t>
  </si>
  <si>
    <t xml:space="preserve"> طول الفترة (بالأيام)</t>
  </si>
  <si>
    <t xml:space="preserve"> تاريخ الانتهاء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</si>
</sst>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[$-409]d\-mmm;@"/>
    <numFmt numFmtId="165" formatCode="@_)"/>
    <numFmt numFmtId="166" formatCode="yyyy/mm/dd"/>
    <numFmt numFmtId="167" formatCode="\ #,##0.00\ &quot;ر.س.‏&quot;;[Red]\(\ #,##0.00\ &quot;ر.س.‏&quot;\)"/>
    <numFmt numFmtId="168" formatCode="\ ###0.00\ &quot;ر.س.‏&quot;;[Red]\(\ ###0.00\ &quot;ر.س.‏&quot;\)"/>
    <numFmt numFmtId="169" formatCode="\ ###0.00\ &quot;ر.س.‏&quot;;[Red]\(\ ###,000\ &quot;ر.س.‏&quot;\)"/>
  </numFmts>
  <fonts count="11" x14ac:knownFonts="1">
    <font>
      <sz val="10"/>
      <color theme="4" tint="0.79998168889431442"/>
      <name val="Calibri"/>
      <family val="2"/>
      <scheme val="minor"/>
    </font>
    <font>
      <sz val="10"/>
      <name val="Arial"/>
      <family val="2"/>
    </font>
    <font>
      <b/>
      <i/>
      <sz val="32"/>
      <color theme="4" tint="0.79995117038483843"/>
      <name val="Georgia"/>
      <family val="2"/>
      <scheme val="major"/>
    </font>
    <font>
      <sz val="10"/>
      <name val="Tahoma"/>
      <family val="2"/>
    </font>
    <font>
      <b/>
      <i/>
      <sz val="32"/>
      <color theme="4" tint="0.79995117038483843"/>
      <name val="Tahoma"/>
      <family val="2"/>
    </font>
    <font>
      <sz val="10"/>
      <color theme="4" tint="0.79998168889431442"/>
      <name val="Tahoma"/>
      <family val="2"/>
    </font>
    <font>
      <b/>
      <sz val="11"/>
      <color theme="3"/>
      <name val="Tahoma"/>
      <family val="2"/>
    </font>
    <font>
      <b/>
      <sz val="11"/>
      <color theme="4" tint="0.79998168889431442"/>
      <name val="Tahoma"/>
      <family val="2"/>
    </font>
    <font>
      <b/>
      <sz val="14"/>
      <color theme="4" tint="-0.499984740745262"/>
      <name val="Tahoma"/>
      <family val="2"/>
    </font>
    <font>
      <sz val="11"/>
      <color theme="4" tint="-0.499984740745262"/>
      <name val="Tahoma"/>
      <family val="2"/>
    </font>
    <font>
      <b/>
      <i/>
      <sz val="16"/>
      <color theme="4" tint="0.7999816888943144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</borders>
  <cellStyleXfs count="3">
    <xf numFmtId="0" fontId="0" fillId="2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0">
    <xf numFmtId="0" fontId="0" fillId="2" borderId="0" xfId="0"/>
    <xf numFmtId="0" fontId="3" fillId="2" borderId="0" xfId="0" applyFont="1" applyFill="1" applyAlignment="1">
      <alignment horizontal="right" readingOrder="2"/>
    </xf>
    <xf numFmtId="0" fontId="4" fillId="2" borderId="0" xfId="2" applyFont="1" applyFill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5" fillId="2" borderId="0" xfId="0" applyFont="1" applyFill="1" applyBorder="1" applyAlignment="1">
      <alignment horizontal="right" vertical="center" readingOrder="2"/>
    </xf>
    <xf numFmtId="0" fontId="5" fillId="2" borderId="1" xfId="0" applyFont="1" applyFill="1" applyBorder="1" applyAlignment="1">
      <alignment horizontal="right" vertical="center" readingOrder="2"/>
    </xf>
    <xf numFmtId="0" fontId="3" fillId="2" borderId="0" xfId="0" applyFont="1" applyFill="1" applyAlignment="1">
      <alignment horizontal="right" vertical="center" readingOrder="2"/>
    </xf>
    <xf numFmtId="0" fontId="5" fillId="2" borderId="0" xfId="0" applyFont="1" applyFill="1" applyAlignment="1">
      <alignment horizontal="right" vertical="center" readingOrder="2"/>
    </xf>
    <xf numFmtId="0" fontId="6" fillId="2" borderId="0" xfId="0" applyFont="1" applyFill="1" applyAlignment="1">
      <alignment horizontal="right" vertical="center" readingOrder="2"/>
    </xf>
    <xf numFmtId="164" fontId="7" fillId="2" borderId="0" xfId="0" applyNumberFormat="1" applyFont="1" applyFill="1" applyAlignment="1">
      <alignment horizontal="right" vertical="center" readingOrder="2"/>
    </xf>
    <xf numFmtId="164" fontId="7" fillId="2" borderId="0" xfId="0" applyNumberFormat="1" applyFont="1" applyFill="1" applyBorder="1" applyAlignment="1">
      <alignment horizontal="right" vertical="center" readingOrder="2"/>
    </xf>
    <xf numFmtId="165" fontId="7" fillId="2" borderId="0" xfId="0" applyNumberFormat="1" applyFont="1" applyFill="1" applyAlignment="1">
      <alignment horizontal="right" vertical="center" readingOrder="2"/>
    </xf>
    <xf numFmtId="0" fontId="7" fillId="2" borderId="0" xfId="0" applyFont="1" applyFill="1" applyAlignment="1">
      <alignment horizontal="right" vertical="center" readingOrder="2"/>
    </xf>
    <xf numFmtId="0" fontId="3" fillId="2" borderId="0" xfId="0" applyFont="1" applyFill="1" applyBorder="1" applyAlignment="1">
      <alignment horizontal="right" readingOrder="2"/>
    </xf>
    <xf numFmtId="0" fontId="8" fillId="3" borderId="0" xfId="0" applyFont="1" applyFill="1" applyAlignment="1">
      <alignment horizontal="right" vertical="center" readingOrder="2"/>
    </xf>
    <xf numFmtId="0" fontId="9" fillId="3" borderId="0" xfId="0" applyFont="1" applyFill="1" applyBorder="1" applyAlignment="1">
      <alignment horizontal="right" vertical="center" readingOrder="2"/>
    </xf>
    <xf numFmtId="0" fontId="10" fillId="2" borderId="0" xfId="0" applyFont="1" applyFill="1" applyAlignment="1">
      <alignment horizontal="right" readingOrder="2"/>
    </xf>
    <xf numFmtId="0" fontId="5" fillId="2" borderId="0" xfId="0" applyFont="1" applyFill="1" applyBorder="1" applyAlignment="1">
      <alignment horizontal="right" readingOrder="2"/>
    </xf>
    <xf numFmtId="40" fontId="5" fillId="2" borderId="0" xfId="1" applyNumberFormat="1" applyFont="1" applyFill="1" applyBorder="1" applyAlignment="1">
      <alignment horizontal="right" readingOrder="2"/>
    </xf>
    <xf numFmtId="40" fontId="5" fillId="2" borderId="0" xfId="0" applyNumberFormat="1" applyFont="1" applyFill="1" applyBorder="1" applyAlignment="1">
      <alignment horizontal="right" readingOrder="2"/>
    </xf>
    <xf numFmtId="2" fontId="5" fillId="2" borderId="0" xfId="1" applyNumberFormat="1" applyFont="1" applyFill="1" applyBorder="1" applyAlignment="1">
      <alignment horizontal="right" readingOrder="2"/>
    </xf>
    <xf numFmtId="2" fontId="5" fillId="2" borderId="0" xfId="0" applyNumberFormat="1" applyFont="1" applyFill="1" applyBorder="1" applyAlignment="1">
      <alignment horizontal="right" readingOrder="2"/>
    </xf>
    <xf numFmtId="166" fontId="5" fillId="2" borderId="1" xfId="0" applyNumberFormat="1" applyFont="1" applyFill="1" applyBorder="1" applyAlignment="1">
      <alignment horizontal="right" vertical="center" readingOrder="2"/>
    </xf>
    <xf numFmtId="167" fontId="5" fillId="2" borderId="0" xfId="1" applyNumberFormat="1" applyFont="1" applyFill="1" applyBorder="1" applyAlignment="1">
      <alignment horizontal="right" readingOrder="2"/>
    </xf>
    <xf numFmtId="0" fontId="5" fillId="2" borderId="0" xfId="0" applyFont="1" applyFill="1" applyBorder="1" applyAlignment="1">
      <alignment horizontal="center" vertical="center" readingOrder="2"/>
    </xf>
    <xf numFmtId="168" fontId="9" fillId="3" borderId="0" xfId="0" applyNumberFormat="1" applyFont="1" applyFill="1" applyBorder="1" applyAlignment="1">
      <alignment horizontal="right" vertical="center" readingOrder="2"/>
    </xf>
    <xf numFmtId="169" fontId="5" fillId="2" borderId="0" xfId="1" applyNumberFormat="1" applyFont="1" applyFill="1" applyBorder="1" applyAlignment="1">
      <alignment horizontal="right" readingOrder="2"/>
    </xf>
    <xf numFmtId="0" fontId="3" fillId="2" borderId="0" xfId="0" applyFont="1" applyFill="1" applyAlignment="1">
      <alignment horizontal="right" readingOrder="2"/>
    </xf>
    <xf numFmtId="0" fontId="5" fillId="2" borderId="0" xfId="0" applyFont="1" applyFill="1" applyBorder="1" applyAlignment="1">
      <alignment horizontal="center" vertical="center" readingOrder="2"/>
    </xf>
    <xf numFmtId="0" fontId="4" fillId="2" borderId="0" xfId="2" applyFont="1" applyFill="1" applyAlignment="1">
      <alignment horizontal="right" readingOrder="2"/>
    </xf>
  </cellXfs>
  <cellStyles count="3">
    <cellStyle name="Currency" xfId="1" builtinId="4"/>
    <cellStyle name="Normal" xfId="0" builtinId="0" customBuiltin="1"/>
    <cellStyle name="Title" xfId="2" builtinId="15" customBuiltin="1"/>
  </cellStyles>
  <dxfs count="1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alignment horizontal="right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numFmt numFmtId="167" formatCode="\ #,##0.00\ &quot;ر.س.‏&quot;;[Red]\(\ #,##0.00\ &quot;ر.س.‏&quot;\)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numFmt numFmtId="2" formatCode="0.00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numFmt numFmtId="167" formatCode="\ #,##0.00\ &quot;ر.س.‏&quot;;[Red]\(\ #,##0.00\ &quot;ر.س.‏&quot;\)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color theme="4" tint="0.79998168889431442"/>
        <name val="Tahoma"/>
        <scheme val="none"/>
      </font>
      <numFmt numFmtId="170" formatCode="#,##0.00_-;[Red]#,##0.00\-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numFmt numFmtId="167" formatCode="\ #,##0.00\ &quot;ر.س.‏&quot;;[Red]\(\ #,##0.00\ &quot;ر.س.‏&quot;\)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color theme="4" tint="0.79998168889431442"/>
        <name val="Tahoma"/>
        <scheme val="none"/>
      </font>
      <numFmt numFmtId="170" formatCode="#,##0.00_-;[Red]#,##0.00\-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numFmt numFmtId="167" formatCode="\ #,##0.00\ &quot;ر.س.‏&quot;;[Red]\(\ #,##0.00\ &quot;ر.س.‏&quot;\)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color theme="4" tint="0.79998168889431442"/>
        <name val="Tahoma"/>
        <scheme val="none"/>
      </font>
      <numFmt numFmtId="170" formatCode="#,##0.00_-;[Red]#,##0.00\-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numFmt numFmtId="167" formatCode="\ #,##0.00\ &quot;ر.س.‏&quot;;[Red]\(\ #,##0.00\ &quot;ر.س.‏&quot;\)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color theme="4" tint="0.79998168889431442"/>
        <name val="Tahoma"/>
        <scheme val="none"/>
      </font>
      <numFmt numFmtId="170" formatCode="#,##0.00_-;[Red]#,##0.00\-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numFmt numFmtId="167" formatCode="\ #,##0.00\ &quot;ر.س.‏&quot;;[Red]\(\ #,##0.00\ &quot;ر.س.‏&quot;\)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color theme="4" tint="0.79998168889431442"/>
        <name val="Tahoma"/>
        <scheme val="none"/>
      </font>
      <numFmt numFmtId="170" formatCode="#,##0.00_-;[Red]#,##0.00\-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numFmt numFmtId="167" formatCode="\ #,##0.00\ &quot;ر.س.‏&quot;;[Red]\(\ #,##0.00\ &quot;ر.س.‏&quot;\)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color theme="4" tint="0.79998168889431442"/>
        <name val="Tahoma"/>
        <scheme val="none"/>
      </font>
      <numFmt numFmtId="170" formatCode="#,##0.00_-;[Red]#,##0.00\-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numFmt numFmtId="167" formatCode="\ #,##0.00\ &quot;ر.س.‏&quot;;[Red]\(\ #,##0.00\ &quot;ر.س.‏&quot;\)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color theme="4" tint="0.79998168889431442"/>
        <name val="Tahoma"/>
        <scheme val="none"/>
      </font>
      <numFmt numFmtId="170" formatCode="#,##0.00_-;[Red]#,##0.00\-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numFmt numFmtId="167" formatCode="\ #,##0.00\ &quot;ر.س.‏&quot;;[Red]\(\ #,##0.00\ &quot;ر.س.‏&quot;\)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color theme="4" tint="0.79998168889431442"/>
        <name val="Tahoma"/>
        <scheme val="none"/>
      </font>
      <numFmt numFmtId="170" formatCode="#,##0.00_-;[Red]#,##0.00\-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numFmt numFmtId="167" formatCode="\ #,##0.00\ &quot;ر.س.‏&quot;;[Red]\(\ #,##0.00\ &quot;ر.س.‏&quot;\)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color theme="4" tint="0.79998168889431442"/>
        <name val="Tahoma"/>
        <scheme val="none"/>
      </font>
      <numFmt numFmtId="170" formatCode="#,##0.00_-;[Red]#,##0.00\-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numFmt numFmtId="167" formatCode="\ #,##0.00\ &quot;ر.س.‏&quot;;[Red]\(\ #,##0.00\ &quot;ر.س.‏&quot;\)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color theme="4" tint="0.79998168889431442"/>
        <name val="Tahoma"/>
        <scheme val="none"/>
      </font>
      <numFmt numFmtId="170" formatCode="#,##0.00_-;[Red]#,##0.00\-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numFmt numFmtId="167" formatCode="\ #,##0.00\ &quot;ر.س.‏&quot;;[Red]\(\ #,##0.00\ &quot;ر.س.‏&quot;\)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color theme="4" tint="0.79998168889431442"/>
        <name val="Tahoma"/>
        <scheme val="none"/>
      </font>
      <numFmt numFmtId="170" formatCode="#,##0.00_-;[Red]#,##0.00\-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numFmt numFmtId="167" formatCode="\ #,##0.00\ &quot;ر.س.‏&quot;;[Red]\(\ #,##0.00\ &quot;ر.س.‏&quot;\)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color theme="4" tint="0.79998168889431442"/>
        <name val="Tahoma"/>
        <scheme val="none"/>
      </font>
      <numFmt numFmtId="2" formatCode="0.00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numFmt numFmtId="167" formatCode="\ #,##0.00\ &quot;ر.س.‏&quot;;[Red]\(\ #,##0.00\ &quot;ر.س.‏&quot;\)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color theme="4" tint="0.79998168889431442"/>
        <name val="Tahoma"/>
        <scheme val="none"/>
      </font>
      <numFmt numFmtId="2" formatCode="0.00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numFmt numFmtId="167" formatCode="\ #,##0.00\ &quot;ر.س.‏&quot;;[Red]\(\ #,##0.00\ &quot;ر.س.‏&quot;\)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color theme="4" tint="0.79998168889431442"/>
        <name val="Tahoma"/>
        <scheme val="none"/>
      </font>
      <numFmt numFmtId="2" formatCode="0.00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numFmt numFmtId="167" formatCode="\ #,##0.00\ &quot;ر.س.‏&quot;;[Red]\(\ #,##0.00\ &quot;ر.س.‏&quot;\)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color theme="4" tint="0.79998168889431442"/>
        <name val="Tahoma"/>
        <scheme val="none"/>
      </font>
      <numFmt numFmtId="2" formatCode="0.00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numFmt numFmtId="167" formatCode="\ #,##0.00\ &quot;ر.س.‏&quot;;[Red]\(\ #,##0.00\ &quot;ر.س.‏&quot;\)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color theme="4" tint="0.79998168889431442"/>
        <name val="Tahoma"/>
        <scheme val="none"/>
      </font>
      <numFmt numFmtId="2" formatCode="0.00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numFmt numFmtId="167" formatCode="\ #,##0.00\ &quot;ر.س.‏&quot;;[Red]\(\ #,##0.00\ &quot;ر.س.‏&quot;\)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color theme="4" tint="0.79998168889431442"/>
        <name val="Tahoma"/>
        <scheme val="none"/>
      </font>
      <numFmt numFmtId="2" formatCode="0.00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numFmt numFmtId="167" formatCode="\ #,##0.00\ &quot;ر.س.‏&quot;;[Red]\(\ #,##0.00\ &quot;ر.س.‏&quot;\)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color theme="4" tint="0.79998168889431442"/>
        <name val="Tahoma"/>
        <scheme val="none"/>
      </font>
      <numFmt numFmtId="2" formatCode="0.00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alignment horizontal="right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right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alignment horizontal="right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alignment horizontal="right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alignment horizontal="right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numFmt numFmtId="167" formatCode="\ #,##0.00\ &quot;ر.س.‏&quot;;[Red]\(\ #,##0.00\ &quot;ر.س.‏&quot;\)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alignment horizontal="right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numFmt numFmtId="167" formatCode="\ #,##0.00\ &quot;ر.س.‏&quot;;[Red]\(\ #,##0.00\ &quot;ر.س.‏&quot;\)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alignment horizontal="right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numFmt numFmtId="167" formatCode="\ #,##0.00\ &quot;ر.س.‏&quot;;[Red]\(\ #,##0.00\ &quot;ر.س.‏&quot;\)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alignment horizontal="right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numFmt numFmtId="167" formatCode="\ #,##0.00\ &quot;ر.س.‏&quot;;[Red]\(\ #,##0.00\ &quot;ر.س.‏&quot;\)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alignment horizontal="right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numFmt numFmtId="167" formatCode="\ #,##0.00\ &quot;ر.س.‏&quot;;[Red]\(\ #,##0.00\ &quot;ر.س.‏&quot;\)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alignment horizontal="right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numFmt numFmtId="167" formatCode="\ #,##0.00\ &quot;ر.س.‏&quot;;[Red]\(\ #,##0.00\ &quot;ر.س.‏&quot;\)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alignment horizontal="right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numFmt numFmtId="167" formatCode="\ #,##0.00\ &quot;ر.س.‏&quot;;[Red]\(\ #,##0.00\ &quot;ر.س.‏&quot;\)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alignment horizontal="right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numFmt numFmtId="167" formatCode="\ #,##0.00\ &quot;ر.س.‏&quot;;[Red]\(\ #,##0.00\ &quot;ر.س.‏&quot;\)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alignment horizontal="right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numFmt numFmtId="167" formatCode="\ #,##0.00\ &quot;ر.س.‏&quot;;[Red]\(\ #,##0.00\ &quot;ر.س.‏&quot;\)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alignment horizontal="right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numFmt numFmtId="167" formatCode="\ #,##0.00\ &quot;ر.س.‏&quot;;[Red]\(\ #,##0.00\ &quot;ر.س.‏&quot;\)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alignment horizontal="right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numFmt numFmtId="167" formatCode="\ #,##0.00\ &quot;ر.س.‏&quot;;[Red]\(\ #,##0.00\ &quot;ر.س.‏&quot;\)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alignment horizontal="right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numFmt numFmtId="167" formatCode="\ #,##0.00\ &quot;ر.س.‏&quot;;[Red]\(\ #,##0.00\ &quot;ر.س.‏&quot;\)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alignment horizontal="right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alignment horizontal="right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alignment horizontal="right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alignment horizontal="right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alignment horizontal="right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alignment horizontal="right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strike val="0"/>
        <outline val="0"/>
        <shadow val="0"/>
        <u val="none"/>
        <vertAlign val="baseline"/>
        <name val="Tahoma"/>
        <scheme val="none"/>
      </font>
      <alignment horizontal="right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numFmt numFmtId="169" formatCode="\ ###0.00\ &quot;ر.س.‏&quot;;[Red]\(\ ###,000\ &quot;ر.س.‏&quot;\)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0.79998168889431442"/>
        <name val="Tahoma"/>
        <scheme val="none"/>
      </font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alignment horizontal="right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right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alignment horizontal="right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alignment horizontal="right" textRotation="0" wrapText="0" indent="0" justifyLastLine="0" shrinkToFit="0" readingOrder="2"/>
    </dxf>
    <dxf>
      <font>
        <color theme="4" tint="0.79998168889431442"/>
      </font>
      <fill>
        <patternFill>
          <bgColor theme="4" tint="-0.499984740745262"/>
        </patternFill>
      </fill>
      <border>
        <horizontal style="thin">
          <color theme="4" tint="0.79998168889431442"/>
        </horizontal>
      </border>
    </dxf>
  </dxfs>
  <tableStyles count="1" defaultTableStyle="Company Budget" defaultPivotStyle="PivotStyleLight16">
    <tableStyle name="Company Budget" pivot="0" count="1">
      <tableStyleElement type="wholeTable" dxfId="12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232833</xdr:rowOff>
    </xdr:from>
    <xdr:to>
      <xdr:col>21</xdr:col>
      <xdr:colOff>1439333</xdr:colOff>
      <xdr:row>3</xdr:row>
      <xdr:rowOff>16934</xdr:rowOff>
    </xdr:to>
    <xdr:grpSp>
      <xdr:nvGrpSpPr>
        <xdr:cNvPr id="2" name="حد العنوان" descr="&quot;&quot;" title="حد"/>
        <xdr:cNvGrpSpPr/>
      </xdr:nvGrpSpPr>
      <xdr:grpSpPr>
        <a:xfrm flipH="1">
          <a:off x="10043191750" y="825500"/>
          <a:ext cx="22764750" cy="59267"/>
          <a:chOff x="0" y="825500"/>
          <a:chExt cx="22129750" cy="59267"/>
        </a:xfrm>
      </xdr:grpSpPr>
      <xdr:cxnSp macro="">
        <xdr:nvCxnSpPr>
          <xdr:cNvPr id="5" name="خط رفيع"/>
          <xdr:cNvCxnSpPr/>
        </xdr:nvCxnSpPr>
        <xdr:spPr>
          <a:xfrm>
            <a:off x="0" y="884767"/>
            <a:ext cx="22129750" cy="0"/>
          </a:xfrm>
          <a:prstGeom prst="line">
            <a:avLst/>
          </a:prstGeom>
          <a:ln>
            <a:solidFill>
              <a:schemeClr val="accent1">
                <a:lumMod val="20000"/>
                <a:lumOff val="8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خط سميك"/>
          <xdr:cNvCxnSpPr/>
        </xdr:nvCxnSpPr>
        <xdr:spPr>
          <a:xfrm>
            <a:off x="0" y="825500"/>
            <a:ext cx="22129750" cy="0"/>
          </a:xfrm>
          <a:prstGeom prst="line">
            <a:avLst/>
          </a:prstGeom>
          <a:ln w="28575">
            <a:solidFill>
              <a:schemeClr val="accent1">
                <a:lumMod val="20000"/>
                <a:lumOff val="8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ables/table1.xml><?xml version="1.0" encoding="utf-8"?>
<table xmlns="http://schemas.openxmlformats.org/spreadsheetml/2006/main" id="1" name="IncomeTable" displayName="IncomeTable" ref="B9:V12" headerRowCount="0" totalsRowCount="1" headerRowDxfId="124" dataDxfId="123" totalsRowDxfId="122">
  <tableColumns count="21">
    <tableColumn id="1" name="Income" totalsRowLabel="الدخل الإجمالي" headerRowDxfId="121" dataDxfId="120" totalsRowDxfId="119"/>
    <tableColumn id="6" name="Week 1" totalsRowFunction="sum" headerRowDxfId="118" totalsRowDxfId="117"/>
    <tableColumn id="7" name="Week 2" totalsRowFunction="sum" headerRowDxfId="116" dataDxfId="115"/>
    <tableColumn id="8" name="Week 3" totalsRowFunction="sum" headerRowDxfId="114" dataDxfId="113"/>
    <tableColumn id="9" name="Week 4" totalsRowFunction="sum" headerRowDxfId="112" dataDxfId="111"/>
    <tableColumn id="10" name="Week 5" totalsRowFunction="sum" headerRowDxfId="110" dataDxfId="109"/>
    <tableColumn id="11" name="Week 6" totalsRowFunction="sum" headerRowDxfId="108" dataDxfId="107"/>
    <tableColumn id="12" name="Week 7" totalsRowFunction="sum" headerRowDxfId="106" dataDxfId="105"/>
    <tableColumn id="13" name="Week 8" totalsRowFunction="sum" headerRowDxfId="104" dataDxfId="103" totalsRowDxfId="102"/>
    <tableColumn id="14" name="Week 9" totalsRowFunction="sum" headerRowDxfId="101" dataDxfId="100" totalsRowDxfId="99"/>
    <tableColumn id="15" name="Week 10" totalsRowFunction="sum" headerRowDxfId="98" dataDxfId="97" totalsRowDxfId="96"/>
    <tableColumn id="16" name="Week 11" totalsRowFunction="sum" headerRowDxfId="95" dataDxfId="94" totalsRowDxfId="93"/>
    <tableColumn id="17" name="Week 12" totalsRowFunction="sum" headerRowDxfId="92" dataDxfId="91" totalsRowDxfId="90"/>
    <tableColumn id="18" name="Week 13" totalsRowFunction="sum" headerRowDxfId="89" dataDxfId="88" totalsRowDxfId="87"/>
    <tableColumn id="19" name="Week 14" totalsRowFunction="sum" headerRowDxfId="86" dataDxfId="85" totalsRowDxfId="84"/>
    <tableColumn id="20" name="Week 15" totalsRowFunction="sum" headerRowDxfId="83" dataDxfId="82" totalsRowDxfId="81"/>
    <tableColumn id="21" name="Week 16" totalsRowFunction="sum" headerRowDxfId="80" dataDxfId="79" totalsRowDxfId="78"/>
    <tableColumn id="22" name="Week 17" totalsRowFunction="sum" headerRowDxfId="77" dataDxfId="76" totalsRowDxfId="75"/>
    <tableColumn id="23" name="Week 18" totalsRowFunction="sum" headerRowDxfId="74" dataDxfId="73" totalsRowDxfId="72"/>
    <tableColumn id="24" name="Total" totalsRowFunction="sum" headerRowDxfId="71" dataDxfId="70" totalsRowDxfId="69">
      <calculatedColumnFormula>SUM(IncomeTable[[#This Row],[Week 1]:[Week 18]])</calculatedColumnFormula>
    </tableColumn>
    <tableColumn id="25" name="Column1" headerRowDxfId="68" dataDxfId="67" totalsRowDxfId="66"/>
  </tableColumns>
  <tableStyleInfo name="Company Budget" showFirstColumn="0" showLastColumn="0" showRowStripes="1" showColumnStripes="0"/>
  <extLst>
    <ext xmlns:x14="http://schemas.microsoft.com/office/spreadsheetml/2009/9/main" uri="{504A1905-F514-4f6f-8877-14C23A59335A}">
      <x14:table altText="جدول الدخل" altTextSummary="ملخص الدخل لـ 18 فترة، كل 14 يوماً على سبيل المثال."/>
    </ext>
  </extLst>
</table>
</file>

<file path=xl/tables/table2.xml><?xml version="1.0" encoding="utf-8"?>
<table xmlns="http://schemas.openxmlformats.org/spreadsheetml/2006/main" id="3" name="ExpensesTable" displayName="ExpensesTable" ref="B15:V26" headerRowCount="0" totalsRowCount="1" headerRowDxfId="65" dataDxfId="64" totalsRowDxfId="63">
  <tableColumns count="21">
    <tableColumn id="1" name="Expense" totalsRowLabel="إجمالي المصاريف" headerRowDxfId="62" dataDxfId="61" totalsRowDxfId="60"/>
    <tableColumn id="4" name="Week 1" totalsRowFunction="sum" headerRowDxfId="59" dataDxfId="58" totalsRowDxfId="57" dataCellStyle="Currency"/>
    <tableColumn id="5" name="Week 2" totalsRowFunction="sum" headerRowDxfId="56" dataDxfId="55" totalsRowDxfId="54" dataCellStyle="Currency"/>
    <tableColumn id="6" name="Week 3" totalsRowFunction="sum" headerRowDxfId="53" dataDxfId="52" totalsRowDxfId="51" dataCellStyle="Currency"/>
    <tableColumn id="7" name="Week 4" totalsRowFunction="sum" headerRowDxfId="50" dataDxfId="49" totalsRowDxfId="48" dataCellStyle="Currency"/>
    <tableColumn id="8" name="Week 5" totalsRowFunction="sum" headerRowDxfId="47" dataDxfId="46" totalsRowDxfId="45" dataCellStyle="Currency"/>
    <tableColumn id="9" name="Week 6" totalsRowFunction="sum" headerRowDxfId="44" dataDxfId="43" totalsRowDxfId="42" dataCellStyle="Currency"/>
    <tableColumn id="10" name="Week 7" totalsRowFunction="sum" headerRowDxfId="41" dataDxfId="40" totalsRowDxfId="39" dataCellStyle="Currency"/>
    <tableColumn id="11" name="Week 8" totalsRowFunction="sum" headerRowDxfId="38" dataDxfId="37" totalsRowDxfId="36" dataCellStyle="Currency"/>
    <tableColumn id="12" name="Week 9" totalsRowFunction="sum" headerRowDxfId="35" dataDxfId="34" totalsRowDxfId="33" dataCellStyle="Currency"/>
    <tableColumn id="13" name="Week 10" totalsRowFunction="sum" headerRowDxfId="32" dataDxfId="31" totalsRowDxfId="30" dataCellStyle="Currency"/>
    <tableColumn id="14" name="Week 11" totalsRowFunction="sum" headerRowDxfId="29" dataDxfId="28" totalsRowDxfId="27" dataCellStyle="Currency"/>
    <tableColumn id="15" name="Week 12" totalsRowFunction="sum" headerRowDxfId="26" dataDxfId="25" totalsRowDxfId="24" dataCellStyle="Currency"/>
    <tableColumn id="16" name="Week 13" totalsRowFunction="sum" headerRowDxfId="23" dataDxfId="22" totalsRowDxfId="21" dataCellStyle="Currency"/>
    <tableColumn id="17" name="Week 14" totalsRowFunction="sum" headerRowDxfId="20" dataDxfId="19" totalsRowDxfId="18" dataCellStyle="Currency"/>
    <tableColumn id="18" name="Week 15" totalsRowFunction="sum" headerRowDxfId="17" dataDxfId="16" totalsRowDxfId="15" dataCellStyle="Currency"/>
    <tableColumn id="19" name="Week 16" totalsRowFunction="sum" headerRowDxfId="14" dataDxfId="13" totalsRowDxfId="12" dataCellStyle="Currency"/>
    <tableColumn id="20" name="Week 17" totalsRowFunction="sum" headerRowDxfId="11" dataDxfId="10" totalsRowDxfId="9" dataCellStyle="Currency"/>
    <tableColumn id="21" name="Week 18" totalsRowFunction="sum" headerRowDxfId="8" dataDxfId="7" totalsRowDxfId="6" dataCellStyle="Currency"/>
    <tableColumn id="22" name="Total" totalsRowFunction="sum" headerRowDxfId="5" dataDxfId="4" totalsRowDxfId="3">
      <calculatedColumnFormula>SUM(ExpensesTable[[#This Row],[Week 1]:[Week 18]])</calculatedColumnFormula>
    </tableColumn>
    <tableColumn id="23" name="Column1" headerRowDxfId="2" dataDxfId="1" totalsRowDxfId="0"/>
  </tableColumns>
  <tableStyleInfo name="Company Budget" showFirstColumn="0" showLastColumn="0" showRowStripes="1" showColumnStripes="0"/>
  <extLst>
    <ext xmlns:x14="http://schemas.microsoft.com/office/spreadsheetml/2009/9/main" uri="{504A1905-F514-4f6f-8877-14C23A59335A}">
      <x14:table altText="جدول المصاريف" altTextSummary="ملخص لـ 18 فترة، كل 14 يوماً على سبيل المثال."/>
    </ext>
  </extLst>
</table>
</file>

<file path=xl/theme/theme1.xml><?xml version="1.0" encoding="utf-8"?>
<a:theme xmlns:a="http://schemas.openxmlformats.org/drawingml/2006/main" name="Office Theme">
  <a:themeElements>
    <a:clrScheme name="Company Budge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F7699"/>
      </a:accent1>
      <a:accent2>
        <a:srgbClr val="E36200"/>
      </a:accent2>
      <a:accent3>
        <a:srgbClr val="D9AE00"/>
      </a:accent3>
      <a:accent4>
        <a:srgbClr val="773A6A"/>
      </a:accent4>
      <a:accent5>
        <a:srgbClr val="07A607"/>
      </a:accent5>
      <a:accent6>
        <a:srgbClr val="BB2A09"/>
      </a:accent6>
      <a:hlink>
        <a:srgbClr val="487699"/>
      </a:hlink>
      <a:folHlink>
        <a:srgbClr val="773A6A"/>
      </a:folHlink>
    </a:clrScheme>
    <a:fontScheme name="Company Budget">
      <a:majorFont>
        <a:latin typeface="Georg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W27"/>
  <sheetViews>
    <sheetView showGridLines="0" rightToLeft="1" tabSelected="1" zoomScale="90" zoomScaleNormal="90" zoomScaleSheetLayoutView="50" workbookViewId="0">
      <pane xSplit="2" ySplit="5" topLeftCell="C6" activePane="bottomRight" state="frozen"/>
      <selection pane="topRight" activeCell="B1" sqref="B1"/>
      <selection pane="bottomLeft" activeCell="A6" sqref="A6"/>
      <selection pane="bottomRight"/>
    </sheetView>
  </sheetViews>
  <sheetFormatPr defaultRowHeight="15.75" customHeight="1" x14ac:dyDescent="0.2"/>
  <cols>
    <col min="1" max="1" width="3.28515625" style="1" customWidth="1"/>
    <col min="2" max="2" width="23.42578125" style="1" customWidth="1"/>
    <col min="3" max="3" width="15.28515625" style="1" customWidth="1"/>
    <col min="4" max="5" width="15.28515625" style="13" customWidth="1"/>
    <col min="6" max="20" width="15.28515625" style="1" customWidth="1"/>
    <col min="21" max="21" width="18.7109375" style="1" customWidth="1"/>
    <col min="22" max="22" width="22.28515625" style="1" customWidth="1"/>
    <col min="23" max="23" width="3.28515625" style="3" customWidth="1"/>
    <col min="24" max="16384" width="9.140625" style="1"/>
  </cols>
  <sheetData>
    <row r="1" spans="1:23" ht="28.5" customHeight="1" x14ac:dyDescent="0.5">
      <c r="B1" s="29" t="s">
        <v>0</v>
      </c>
      <c r="C1" s="29"/>
      <c r="D1" s="29"/>
      <c r="E1" s="29"/>
      <c r="F1" s="2"/>
      <c r="G1" s="2"/>
    </row>
    <row r="2" spans="1:23" s="3" customFormat="1" ht="18" customHeight="1" x14ac:dyDescent="0.2">
      <c r="B2" s="29"/>
      <c r="C2" s="29"/>
      <c r="D2" s="29"/>
      <c r="E2" s="29"/>
      <c r="G2" s="4" t="s">
        <v>22</v>
      </c>
      <c r="H2" s="22">
        <v>40544</v>
      </c>
      <c r="I2" s="28" t="s">
        <v>23</v>
      </c>
      <c r="J2" s="28"/>
      <c r="K2" s="5">
        <v>14</v>
      </c>
      <c r="L2" s="24" t="s">
        <v>24</v>
      </c>
      <c r="M2" s="22" t="e">
        <f>TEXT(T5,"yyy/mm/dd")</f>
        <v>#VALUE!</v>
      </c>
    </row>
    <row r="3" spans="1:23" s="6" customFormat="1" ht="21.75" customHeight="1" x14ac:dyDescent="0.2">
      <c r="W3" s="7"/>
    </row>
    <row r="5" spans="1:23" s="8" customFormat="1" ht="20.25" customHeight="1" x14ac:dyDescent="0.2">
      <c r="C5" s="9" t="str">
        <f>UPPER(TEXT(H2,"[$-10C0000]dd-mmm"))</f>
        <v>01-يناير</v>
      </c>
      <c r="D5" s="10" t="e">
        <f t="shared" ref="D5:T5" si="0">UPPER(TEXT(C5+DayInterval,"dd-mmm"))</f>
        <v>#VALUE!</v>
      </c>
      <c r="E5" s="10" t="e">
        <f t="shared" si="0"/>
        <v>#VALUE!</v>
      </c>
      <c r="F5" s="9" t="e">
        <f t="shared" si="0"/>
        <v>#VALUE!</v>
      </c>
      <c r="G5" s="9" t="e">
        <f t="shared" si="0"/>
        <v>#VALUE!</v>
      </c>
      <c r="H5" s="9" t="e">
        <f t="shared" si="0"/>
        <v>#VALUE!</v>
      </c>
      <c r="I5" s="9" t="e">
        <f t="shared" si="0"/>
        <v>#VALUE!</v>
      </c>
      <c r="J5" s="9" t="e">
        <f t="shared" si="0"/>
        <v>#VALUE!</v>
      </c>
      <c r="K5" s="9" t="e">
        <f t="shared" si="0"/>
        <v>#VALUE!</v>
      </c>
      <c r="L5" s="9" t="e">
        <f t="shared" si="0"/>
        <v>#VALUE!</v>
      </c>
      <c r="M5" s="9" t="e">
        <f t="shared" si="0"/>
        <v>#VALUE!</v>
      </c>
      <c r="N5" s="9" t="e">
        <f t="shared" si="0"/>
        <v>#VALUE!</v>
      </c>
      <c r="O5" s="9" t="e">
        <f t="shared" si="0"/>
        <v>#VALUE!</v>
      </c>
      <c r="P5" s="9" t="e">
        <f t="shared" si="0"/>
        <v>#VALUE!</v>
      </c>
      <c r="Q5" s="9" t="e">
        <f t="shared" si="0"/>
        <v>#VALUE!</v>
      </c>
      <c r="R5" s="9" t="e">
        <f t="shared" si="0"/>
        <v>#VALUE!</v>
      </c>
      <c r="S5" s="9" t="e">
        <f t="shared" si="0"/>
        <v>#VALUE!</v>
      </c>
      <c r="T5" s="9" t="e">
        <f t="shared" si="0"/>
        <v>#VALUE!</v>
      </c>
      <c r="U5" s="11" t="s">
        <v>20</v>
      </c>
      <c r="V5" s="12" t="s">
        <v>21</v>
      </c>
      <c r="W5" s="3"/>
    </row>
    <row r="6" spans="1:23" s="13" customFormat="1" ht="21.75" customHeight="1" x14ac:dyDescent="0.2">
      <c r="B6" s="14" t="s">
        <v>1</v>
      </c>
      <c r="C6" s="25">
        <f>IncomeTable[[#Totals],[Week 1]]-ExpensesTable[[#Totals],[Week 1]]</f>
        <v>1750</v>
      </c>
      <c r="D6" s="25">
        <f>IncomeTable[[#Totals],[Week 2]]-ExpensesTable[[#Totals],[Week 2]]</f>
        <v>2236</v>
      </c>
      <c r="E6" s="25">
        <f>IncomeTable[[#Totals],[Week 3]]-ExpensesTable[[#Totals],[Week 3]]</f>
        <v>1442</v>
      </c>
      <c r="F6" s="25">
        <f>IncomeTable[[#Totals],[Week 4]]-ExpensesTable[[#Totals],[Week 4]]</f>
        <v>2253</v>
      </c>
      <c r="G6" s="25">
        <f>IncomeTable[[#Totals],[Week 5]]-ExpensesTable[[#Totals],[Week 5]]</f>
        <v>1533</v>
      </c>
      <c r="H6" s="25">
        <f>IncomeTable[[#Totals],[Week 6]]-ExpensesTable[[#Totals],[Week 6]]</f>
        <v>1086</v>
      </c>
      <c r="I6" s="25">
        <f>IncomeTable[[#Totals],[Week 7]]-ExpensesTable[[#Totals],[Week 7]]</f>
        <v>1594</v>
      </c>
      <c r="J6" s="25">
        <f>IncomeTable[[#Totals],[Week 8]]-ExpensesTable[[#Totals],[Week 8]]</f>
        <v>0</v>
      </c>
      <c r="K6" s="25">
        <f>IncomeTable[[#Totals],[Week 9]]-ExpensesTable[[#Totals],[Week 9]]</f>
        <v>0</v>
      </c>
      <c r="L6" s="25">
        <f>IncomeTable[[#Totals],[Week 10]]-ExpensesTable[[#Totals],[Week 10]]</f>
        <v>0</v>
      </c>
      <c r="M6" s="25">
        <f>IncomeTable[[#Totals],[Week 11]]-ExpensesTable[[#Totals],[Week 11]]</f>
        <v>0</v>
      </c>
      <c r="N6" s="25">
        <f>IncomeTable[[#Totals],[Week 12]]-ExpensesTable[[#Totals],[Week 12]]</f>
        <v>0</v>
      </c>
      <c r="O6" s="25">
        <f>IncomeTable[[#Totals],[Week 13]]-ExpensesTable[[#Totals],[Week 13]]</f>
        <v>0</v>
      </c>
      <c r="P6" s="25">
        <f>IncomeTable[[#Totals],[Week 14]]-ExpensesTable[[#Totals],[Week 14]]</f>
        <v>0</v>
      </c>
      <c r="Q6" s="25">
        <f>IncomeTable[[#Totals],[Week 15]]-ExpensesTable[[#Totals],[Week 15]]</f>
        <v>0</v>
      </c>
      <c r="R6" s="25">
        <f>IncomeTable[[#Totals],[Week 16]]-ExpensesTable[[#Totals],[Week 16]]</f>
        <v>0</v>
      </c>
      <c r="S6" s="25">
        <f>IncomeTable[[#Totals],[Week 17]]-ExpensesTable[[#Totals],[Week 17]]</f>
        <v>0</v>
      </c>
      <c r="T6" s="25">
        <f>IncomeTable[[#Totals],[Week 18]]-ExpensesTable[[#Totals],[Week 18]]</f>
        <v>0</v>
      </c>
      <c r="U6" s="25">
        <f>IncomeTable[[#Totals],[Total]]-ExpensesTable[[#Totals],[Total]]</f>
        <v>11894</v>
      </c>
      <c r="V6" s="15"/>
      <c r="W6" s="3"/>
    </row>
    <row r="8" spans="1:23" ht="19.5" x14ac:dyDescent="0.25">
      <c r="A8" s="16" t="s">
        <v>2</v>
      </c>
      <c r="D8" s="1"/>
      <c r="E8" s="1"/>
    </row>
    <row r="9" spans="1:23" ht="18" customHeight="1" x14ac:dyDescent="0.2">
      <c r="B9" s="17" t="s">
        <v>3</v>
      </c>
      <c r="C9" s="26">
        <v>3000</v>
      </c>
      <c r="D9" s="26">
        <v>3500</v>
      </c>
      <c r="E9" s="26">
        <v>2978</v>
      </c>
      <c r="F9" s="26">
        <v>3384</v>
      </c>
      <c r="G9" s="26">
        <v>2858</v>
      </c>
      <c r="H9" s="26">
        <v>2809</v>
      </c>
      <c r="I9" s="26">
        <v>3220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6">
        <f>SUM(IncomeTable[[#This Row],[Week 1]:[Week 18]])</f>
        <v>21749</v>
      </c>
      <c r="V9" s="17"/>
    </row>
    <row r="10" spans="1:23" ht="18" customHeight="1" x14ac:dyDescent="0.2">
      <c r="B10" s="17" t="s">
        <v>4</v>
      </c>
      <c r="C10" s="20">
        <v>1150</v>
      </c>
      <c r="D10" s="20">
        <v>1200</v>
      </c>
      <c r="E10" s="20">
        <v>1144</v>
      </c>
      <c r="F10" s="20">
        <v>1400</v>
      </c>
      <c r="G10" s="20">
        <v>1358</v>
      </c>
      <c r="H10" s="20">
        <v>1154</v>
      </c>
      <c r="I10" s="20">
        <v>1245</v>
      </c>
      <c r="J10" s="18"/>
      <c r="K10" s="18"/>
      <c r="L10" s="18"/>
      <c r="M10" s="18"/>
      <c r="N10" s="18"/>
      <c r="O10" s="18"/>
      <c r="P10" s="18"/>
      <c r="Q10" s="18"/>
      <c r="R10" s="18"/>
      <c r="S10" s="19"/>
      <c r="T10" s="19"/>
      <c r="U10" s="21">
        <f>SUM(IncomeTable[[#This Row],[Week 1]:[Week 18]])</f>
        <v>8651</v>
      </c>
      <c r="V10" s="17"/>
    </row>
    <row r="11" spans="1:23" ht="18" customHeight="1" x14ac:dyDescent="0.2">
      <c r="B11" s="17" t="s">
        <v>5</v>
      </c>
      <c r="C11" s="20">
        <v>300</v>
      </c>
      <c r="D11" s="20">
        <v>350</v>
      </c>
      <c r="E11" s="20">
        <v>392</v>
      </c>
      <c r="F11" s="20">
        <v>326</v>
      </c>
      <c r="G11" s="20">
        <v>381</v>
      </c>
      <c r="H11" s="20">
        <v>364</v>
      </c>
      <c r="I11" s="20">
        <v>315</v>
      </c>
      <c r="J11" s="18"/>
      <c r="K11" s="18"/>
      <c r="L11" s="18"/>
      <c r="M11" s="18"/>
      <c r="N11" s="18"/>
      <c r="O11" s="18"/>
      <c r="P11" s="18"/>
      <c r="Q11" s="18"/>
      <c r="R11" s="18"/>
      <c r="S11" s="19"/>
      <c r="T11" s="19"/>
      <c r="U11" s="21">
        <f>SUM(IncomeTable[[#This Row],[Week 1]:[Week 18]])</f>
        <v>2428</v>
      </c>
      <c r="V11" s="17"/>
    </row>
    <row r="12" spans="1:23" ht="18.75" customHeight="1" x14ac:dyDescent="0.2">
      <c r="B12" s="17" t="s">
        <v>6</v>
      </c>
      <c r="C12" s="26">
        <f>SUBTOTAL(109,IncomeTable[Week 1])</f>
        <v>4450</v>
      </c>
      <c r="D12" s="26">
        <f>SUBTOTAL(109,IncomeTable[Week 2])</f>
        <v>5050</v>
      </c>
      <c r="E12" s="26">
        <f>SUBTOTAL(109,IncomeTable[Week 3])</f>
        <v>4514</v>
      </c>
      <c r="F12" s="26">
        <f>SUBTOTAL(109,IncomeTable[Week 4])</f>
        <v>5110</v>
      </c>
      <c r="G12" s="26">
        <f>SUBTOTAL(109,IncomeTable[Week 5])</f>
        <v>4597</v>
      </c>
      <c r="H12" s="26">
        <f>SUBTOTAL(109,IncomeTable[Week 6])</f>
        <v>4327</v>
      </c>
      <c r="I12" s="26">
        <f>SUBTOTAL(109,IncomeTable[Week 7])</f>
        <v>4780</v>
      </c>
      <c r="J12" s="26">
        <f>SUBTOTAL(109,IncomeTable[Week 8])</f>
        <v>0</v>
      </c>
      <c r="K12" s="26">
        <f>SUBTOTAL(109,IncomeTable[Week 9])</f>
        <v>0</v>
      </c>
      <c r="L12" s="26">
        <f>SUBTOTAL(109,IncomeTable[Week 10])</f>
        <v>0</v>
      </c>
      <c r="M12" s="26">
        <f>SUBTOTAL(109,IncomeTable[Week 11])</f>
        <v>0</v>
      </c>
      <c r="N12" s="26">
        <f>SUBTOTAL(109,IncomeTable[Week 12])</f>
        <v>0</v>
      </c>
      <c r="O12" s="26">
        <f>SUBTOTAL(109,IncomeTable[Week 13])</f>
        <v>0</v>
      </c>
      <c r="P12" s="26">
        <f>SUBTOTAL(109,IncomeTable[Week 14])</f>
        <v>0</v>
      </c>
      <c r="Q12" s="26">
        <f>SUBTOTAL(109,IncomeTable[Week 15])</f>
        <v>0</v>
      </c>
      <c r="R12" s="26">
        <f>SUBTOTAL(109,IncomeTable[Week 16])</f>
        <v>0</v>
      </c>
      <c r="S12" s="26">
        <f>SUBTOTAL(109,IncomeTable[Week 17])</f>
        <v>0</v>
      </c>
      <c r="T12" s="26">
        <f>SUBTOTAL(109,IncomeTable[Week 18])</f>
        <v>0</v>
      </c>
      <c r="U12" s="26">
        <f>SUBTOTAL(109,IncomeTable[Total])</f>
        <v>32828</v>
      </c>
      <c r="V12" s="17"/>
    </row>
    <row r="13" spans="1:23" ht="18" customHeight="1" x14ac:dyDescent="0.2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</row>
    <row r="14" spans="1:23" s="3" customFormat="1" ht="18" customHeight="1" x14ac:dyDescent="0.25">
      <c r="A14" s="16" t="s">
        <v>7</v>
      </c>
    </row>
    <row r="15" spans="1:23" ht="18" customHeight="1" x14ac:dyDescent="0.2">
      <c r="B15" s="17" t="s">
        <v>8</v>
      </c>
      <c r="C15" s="26">
        <v>1500</v>
      </c>
      <c r="D15" s="26">
        <v>1577</v>
      </c>
      <c r="E15" s="26">
        <v>1823</v>
      </c>
      <c r="F15" s="26">
        <v>1529</v>
      </c>
      <c r="G15" s="26">
        <v>1759</v>
      </c>
      <c r="H15" s="26">
        <v>1947</v>
      </c>
      <c r="I15" s="26">
        <v>1875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6">
        <f>SUM(ExpensesTable[[#This Row],[Week 1]:[Week 18]])</f>
        <v>12010</v>
      </c>
      <c r="V15" s="17"/>
    </row>
    <row r="16" spans="1:23" ht="18" customHeight="1" x14ac:dyDescent="0.2">
      <c r="B16" s="17" t="s">
        <v>9</v>
      </c>
      <c r="C16" s="20">
        <v>1000</v>
      </c>
      <c r="D16" s="20">
        <v>1000</v>
      </c>
      <c r="E16" s="20">
        <v>1000</v>
      </c>
      <c r="F16" s="20">
        <v>1000</v>
      </c>
      <c r="G16" s="20">
        <v>1000</v>
      </c>
      <c r="H16" s="20">
        <v>1000</v>
      </c>
      <c r="I16" s="20">
        <v>1000</v>
      </c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21">
        <f>SUM(ExpensesTable[[#This Row],[Week 1]:[Week 18]])</f>
        <v>7000</v>
      </c>
      <c r="V16" s="17"/>
    </row>
    <row r="17" spans="2:22" ht="18" customHeight="1" x14ac:dyDescent="0.2">
      <c r="B17" s="17" t="s">
        <v>10</v>
      </c>
      <c r="C17" s="20">
        <v>40</v>
      </c>
      <c r="D17" s="20">
        <v>43</v>
      </c>
      <c r="E17" s="20">
        <v>40</v>
      </c>
      <c r="F17" s="20">
        <v>42</v>
      </c>
      <c r="G17" s="20">
        <v>45</v>
      </c>
      <c r="H17" s="20">
        <v>40</v>
      </c>
      <c r="I17" s="20">
        <v>42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21">
        <f>SUM(ExpensesTable[[#This Row],[Week 1]:[Week 18]])</f>
        <v>292</v>
      </c>
      <c r="V17" s="17"/>
    </row>
    <row r="18" spans="2:22" ht="18" customHeight="1" x14ac:dyDescent="0.2">
      <c r="B18" s="17" t="s">
        <v>11</v>
      </c>
      <c r="C18" s="20">
        <v>12</v>
      </c>
      <c r="D18" s="20">
        <v>11</v>
      </c>
      <c r="E18" s="20">
        <v>13</v>
      </c>
      <c r="F18" s="20">
        <v>14</v>
      </c>
      <c r="G18" s="20">
        <v>11</v>
      </c>
      <c r="H18" s="20">
        <v>15</v>
      </c>
      <c r="I18" s="20">
        <v>15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21">
        <f>SUM(ExpensesTable[[#This Row],[Week 1]:[Week 18]])</f>
        <v>91</v>
      </c>
      <c r="V18" s="17"/>
    </row>
    <row r="19" spans="2:22" ht="18" customHeight="1" x14ac:dyDescent="0.2">
      <c r="B19" s="17" t="s">
        <v>12</v>
      </c>
      <c r="C19" s="20">
        <v>15</v>
      </c>
      <c r="D19" s="20">
        <v>15</v>
      </c>
      <c r="E19" s="20">
        <v>15</v>
      </c>
      <c r="F19" s="20">
        <v>15</v>
      </c>
      <c r="G19" s="20">
        <v>15</v>
      </c>
      <c r="H19" s="20">
        <v>15</v>
      </c>
      <c r="I19" s="20">
        <v>15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21">
        <f>SUM(ExpensesTable[[#This Row],[Week 1]:[Week 18]])</f>
        <v>105</v>
      </c>
      <c r="V19" s="17"/>
    </row>
    <row r="20" spans="2:22" ht="18" customHeight="1" x14ac:dyDescent="0.2">
      <c r="B20" s="17" t="s">
        <v>13</v>
      </c>
      <c r="C20" s="20">
        <v>11</v>
      </c>
      <c r="D20" s="20">
        <v>10</v>
      </c>
      <c r="E20" s="20">
        <v>13</v>
      </c>
      <c r="F20" s="20">
        <v>10</v>
      </c>
      <c r="G20" s="20">
        <v>13</v>
      </c>
      <c r="H20" s="20">
        <v>10</v>
      </c>
      <c r="I20" s="20">
        <v>12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21">
        <f>SUM(ExpensesTable[[#This Row],[Week 1]:[Week 18]])</f>
        <v>79</v>
      </c>
      <c r="V20" s="17"/>
    </row>
    <row r="21" spans="2:22" ht="18" customHeight="1" x14ac:dyDescent="0.2">
      <c r="B21" s="17" t="s">
        <v>14</v>
      </c>
      <c r="C21" s="20">
        <v>23</v>
      </c>
      <c r="D21" s="20">
        <v>27</v>
      </c>
      <c r="E21" s="20">
        <v>26</v>
      </c>
      <c r="F21" s="20">
        <v>27</v>
      </c>
      <c r="G21" s="20">
        <v>22</v>
      </c>
      <c r="H21" s="20">
        <v>29</v>
      </c>
      <c r="I21" s="20">
        <v>21</v>
      </c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21">
        <f>SUM(ExpensesTable[[#This Row],[Week 1]:[Week 18]])</f>
        <v>175</v>
      </c>
      <c r="V21" s="17"/>
    </row>
    <row r="22" spans="2:22" ht="18" customHeight="1" x14ac:dyDescent="0.2">
      <c r="B22" s="17" t="s">
        <v>15</v>
      </c>
      <c r="C22" s="20">
        <v>4</v>
      </c>
      <c r="D22" s="20">
        <v>4</v>
      </c>
      <c r="E22" s="20">
        <v>4</v>
      </c>
      <c r="F22" s="20">
        <v>4</v>
      </c>
      <c r="G22" s="20">
        <v>4</v>
      </c>
      <c r="H22" s="20">
        <v>4</v>
      </c>
      <c r="I22" s="20">
        <v>4</v>
      </c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21">
        <f>SUM(ExpensesTable[[#This Row],[Week 1]:[Week 18]])</f>
        <v>28</v>
      </c>
      <c r="V22" s="17"/>
    </row>
    <row r="23" spans="2:22" ht="18" customHeight="1" x14ac:dyDescent="0.2">
      <c r="B23" s="17" t="s">
        <v>16</v>
      </c>
      <c r="C23" s="21">
        <v>10</v>
      </c>
      <c r="D23" s="21">
        <v>10</v>
      </c>
      <c r="E23" s="21">
        <v>10</v>
      </c>
      <c r="F23" s="21">
        <v>10</v>
      </c>
      <c r="G23" s="21">
        <v>10</v>
      </c>
      <c r="H23" s="21">
        <v>10</v>
      </c>
      <c r="I23" s="21">
        <v>10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21">
        <f>SUM(ExpensesTable[[#This Row],[Week 1]:[Week 18]])</f>
        <v>70</v>
      </c>
      <c r="V23" s="17"/>
    </row>
    <row r="24" spans="2:22" ht="18" customHeight="1" x14ac:dyDescent="0.2">
      <c r="B24" s="17" t="s">
        <v>17</v>
      </c>
      <c r="C24" s="20">
        <v>25</v>
      </c>
      <c r="D24" s="20">
        <v>57</v>
      </c>
      <c r="E24" s="20">
        <v>68</v>
      </c>
      <c r="F24" s="20">
        <v>146</v>
      </c>
      <c r="G24" s="20">
        <v>125</v>
      </c>
      <c r="H24" s="20">
        <v>111</v>
      </c>
      <c r="I24" s="20">
        <v>132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21">
        <f>SUM(ExpensesTable[[#This Row],[Week 1]:[Week 18]])</f>
        <v>664</v>
      </c>
      <c r="V24" s="17"/>
    </row>
    <row r="25" spans="2:22" ht="18" customHeight="1" x14ac:dyDescent="0.2">
      <c r="B25" s="17" t="s">
        <v>18</v>
      </c>
      <c r="C25" s="20">
        <v>60</v>
      </c>
      <c r="D25" s="20">
        <v>60</v>
      </c>
      <c r="E25" s="20">
        <v>60</v>
      </c>
      <c r="F25" s="20">
        <v>60</v>
      </c>
      <c r="G25" s="20">
        <v>60</v>
      </c>
      <c r="H25" s="20">
        <v>60</v>
      </c>
      <c r="I25" s="20">
        <v>60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21">
        <f>SUM(ExpensesTable[[#This Row],[Week 1]:[Week 18]])</f>
        <v>420</v>
      </c>
      <c r="V25" s="17"/>
    </row>
    <row r="26" spans="2:22" ht="18" customHeight="1" x14ac:dyDescent="0.2">
      <c r="B26" s="17" t="s">
        <v>19</v>
      </c>
      <c r="C26" s="26">
        <f>SUBTOTAL(109,ExpensesTable[Week 1])</f>
        <v>2700</v>
      </c>
      <c r="D26" s="26">
        <f>SUBTOTAL(109,ExpensesTable[Week 2])</f>
        <v>2814</v>
      </c>
      <c r="E26" s="26">
        <f>SUBTOTAL(109,ExpensesTable[Week 3])</f>
        <v>3072</v>
      </c>
      <c r="F26" s="26">
        <f>SUBTOTAL(109,ExpensesTable[Week 4])</f>
        <v>2857</v>
      </c>
      <c r="G26" s="26">
        <f>SUBTOTAL(109,ExpensesTable[Week 5])</f>
        <v>3064</v>
      </c>
      <c r="H26" s="26">
        <f>SUBTOTAL(109,ExpensesTable[Week 6])</f>
        <v>3241</v>
      </c>
      <c r="I26" s="26">
        <f>SUBTOTAL(109,ExpensesTable[Week 7])</f>
        <v>3186</v>
      </c>
      <c r="J26" s="26">
        <f>SUBTOTAL(109,ExpensesTable[Week 8])</f>
        <v>0</v>
      </c>
      <c r="K26" s="26">
        <f>SUBTOTAL(109,ExpensesTable[Week 9])</f>
        <v>0</v>
      </c>
      <c r="L26" s="26">
        <f>SUBTOTAL(109,ExpensesTable[Week 10])</f>
        <v>0</v>
      </c>
      <c r="M26" s="26">
        <f>SUBTOTAL(109,ExpensesTable[Week 11])</f>
        <v>0</v>
      </c>
      <c r="N26" s="26">
        <f>SUBTOTAL(109,ExpensesTable[Week 12])</f>
        <v>0</v>
      </c>
      <c r="O26" s="26">
        <f>SUBTOTAL(109,ExpensesTable[Week 13])</f>
        <v>0</v>
      </c>
      <c r="P26" s="26">
        <f>SUBTOTAL(109,ExpensesTable[Week 14])</f>
        <v>0</v>
      </c>
      <c r="Q26" s="26">
        <f>SUBTOTAL(109,ExpensesTable[Week 15])</f>
        <v>0</v>
      </c>
      <c r="R26" s="26">
        <f>SUBTOTAL(109,ExpensesTable[Week 16])</f>
        <v>0</v>
      </c>
      <c r="S26" s="26">
        <f>SUBTOTAL(109,ExpensesTable[Week 17])</f>
        <v>0</v>
      </c>
      <c r="T26" s="26">
        <f>SUBTOTAL(109,ExpensesTable[Week 18])</f>
        <v>0</v>
      </c>
      <c r="U26" s="26">
        <f>SUBTOTAL(109,ExpensesTable[Total])</f>
        <v>20934</v>
      </c>
      <c r="V26" s="17"/>
    </row>
    <row r="27" spans="2:22" ht="15.75" customHeight="1" x14ac:dyDescent="0.2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</row>
  </sheetData>
  <mergeCells count="4">
    <mergeCell ref="B13:U13"/>
    <mergeCell ref="I2:J2"/>
    <mergeCell ref="B1:E2"/>
    <mergeCell ref="B27:V27"/>
  </mergeCells>
  <printOptions horizontalCentered="1"/>
  <pageMargins left="0.25" right="0.25" top="0.5" bottom="0.75" header="0.3" footer="0.3"/>
  <pageSetup paperSize="5" scale="62" fitToHeight="0" orientation="landscape" horizontalDpi="4294967293" r:id="rId1"/>
  <colBreaks count="1" manualBreakCount="1">
    <brk id="12" max="26" man="1"/>
  </colBreaks>
  <drawing r:id="rId2"/>
  <tableParts count="2">
    <tablePart r:id="rId3"/>
    <tablePart r:id="rId4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high="1" low="1" rightToLeft="1">
          <x14:colorSeries theme="0"/>
          <x14:colorNegative rgb="FFFF0000"/>
          <x14:colorAxis rgb="FF000000"/>
          <x14:colorMarkers theme="0"/>
          <x14:colorFirst rgb="FFFFC000"/>
          <x14:colorLast rgb="FFFFC000"/>
          <x14:colorHigh rgb="FF00B050"/>
          <x14:colorLow rgb="FFFF0000"/>
          <x14:sparklines>
            <x14:sparkline>
              <xm:f>'ميزانية لـ 18 فترة زمنية'!C15:T15</xm:f>
              <xm:sqref>V15</xm:sqref>
            </x14:sparkline>
            <x14:sparkline>
              <xm:f>'ميزانية لـ 18 فترة زمنية'!C9:T9</xm:f>
              <xm:sqref>V9</xm:sqref>
            </x14:sparkline>
            <x14:sparkline>
              <xm:f>'ميزانية لـ 18 فترة زمنية'!C10:T10</xm:f>
              <xm:sqref>V10</xm:sqref>
            </x14:sparkline>
            <x14:sparkline>
              <xm:f>'ميزانية لـ 18 فترة زمنية'!C11:T11</xm:f>
              <xm:sqref>V11</xm:sqref>
            </x14:sparkline>
            <x14:sparkline>
              <xm:f>'ميزانية لـ 18 فترة زمنية'!C16:T16</xm:f>
              <xm:sqref>V16</xm:sqref>
            </x14:sparkline>
            <x14:sparkline>
              <xm:f>'ميزانية لـ 18 فترة زمنية'!C17:T17</xm:f>
              <xm:sqref>V17</xm:sqref>
            </x14:sparkline>
            <x14:sparkline>
              <xm:f>'ميزانية لـ 18 فترة زمنية'!C18:T18</xm:f>
              <xm:sqref>V18</xm:sqref>
            </x14:sparkline>
            <x14:sparkline>
              <xm:f>'ميزانية لـ 18 فترة زمنية'!C19:T19</xm:f>
              <xm:sqref>V19</xm:sqref>
            </x14:sparkline>
            <x14:sparkline>
              <xm:f>'ميزانية لـ 18 فترة زمنية'!C20:T20</xm:f>
              <xm:sqref>V20</xm:sqref>
            </x14:sparkline>
            <x14:sparkline>
              <xm:f>'ميزانية لـ 18 فترة زمنية'!C21:T21</xm:f>
              <xm:sqref>V21</xm:sqref>
            </x14:sparkline>
            <x14:sparkline>
              <xm:f>'ميزانية لـ 18 فترة زمنية'!C22:T22</xm:f>
              <xm:sqref>V22</xm:sqref>
            </x14:sparkline>
            <x14:sparkline>
              <xm:f>'ميزانية لـ 18 فترة زمنية'!C23:T23</xm:f>
              <xm:sqref>V23</xm:sqref>
            </x14:sparkline>
            <x14:sparkline>
              <xm:f>'ميزانية لـ 18 فترة زمنية'!C24:T24</xm:f>
              <xm:sqref>V24</xm:sqref>
            </x14:sparkline>
            <x14:sparkline>
              <xm:f>'ميزانية لـ 18 فترة زمنية'!C25:T25</xm:f>
              <xm:sqref>V25</xm:sqref>
            </x14:sparkline>
          </x14:sparklines>
        </x14:sparklineGroup>
        <x14:sparklineGroup type="column" displayEmptyCellsAs="gap" high="1" low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rgb="FF92D050"/>
          <x14:colorLow rgb="FFFF0000"/>
          <x14:sparklines>
            <x14:sparkline>
              <xm:f>'ميزانية لـ 18 فترة زمنية'!C6:T6</xm:f>
              <xm:sqref>V6</xm:sqref>
            </x14:sparkline>
          </x14:sparklines>
        </x14:sparklineGroup>
        <x14:sparklineGroup type="column" displayEmptyCellsAs="gap" high="1" low="1" rightToLeft="1">
          <x14:colorSeries theme="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rgb="FF92D050"/>
          <x14:colorLow rgb="FFFF0000"/>
          <x14:sparklines>
            <x14:sparkline>
              <xm:f>'ميزانية لـ 18 فترة زمنية'!C26:T26</xm:f>
              <xm:sqref>V26</xm:sqref>
            </x14:sparkline>
            <x14:sparkline>
              <xm:f>'ميزانية لـ 18 فترة زمنية'!C12:T12</xm:f>
              <xm:sqref>V12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Description xmlns="90312ced-24b1-4a04-9112-3ea331aa5919" xsi:nil="true"/>
    <AssetExpire xmlns="90312ced-24b1-4a04-9112-3ea331aa5919">2029-01-01T08:00:00+00:00</AssetExpire>
    <CampaignTagsTaxHTField0 xmlns="90312ced-24b1-4a04-9112-3ea331aa5919">
      <Terms xmlns="http://schemas.microsoft.com/office/infopath/2007/PartnerControls"/>
    </CampaignTagsTaxHTField0>
    <IntlLangReviewDate xmlns="90312ced-24b1-4a04-9112-3ea331aa5919" xsi:nil="true"/>
    <TPFriendlyName xmlns="90312ced-24b1-4a04-9112-3ea331aa5919" xsi:nil="true"/>
    <IntlLangReview xmlns="90312ced-24b1-4a04-9112-3ea331aa5919">false</IntlLangReview>
    <LocLastLocAttemptVersionLookup xmlns="90312ced-24b1-4a04-9112-3ea331aa5919">845895</LocLastLocAttemptVersionLookup>
    <PolicheckWords xmlns="90312ced-24b1-4a04-9112-3ea331aa5919" xsi:nil="true"/>
    <SubmitterId xmlns="90312ced-24b1-4a04-9112-3ea331aa5919" xsi:nil="true"/>
    <AcquiredFrom xmlns="90312ced-24b1-4a04-9112-3ea331aa5919">Internal MS</AcquiredFrom>
    <EditorialStatus xmlns="90312ced-24b1-4a04-9112-3ea331aa5919" xsi:nil="true"/>
    <Markets xmlns="90312ced-24b1-4a04-9112-3ea331aa5919"/>
    <OriginAsset xmlns="90312ced-24b1-4a04-9112-3ea331aa5919" xsi:nil="true"/>
    <AssetStart xmlns="90312ced-24b1-4a04-9112-3ea331aa5919">2012-06-28T22:29:46+00:00</AssetStart>
    <FriendlyTitle xmlns="90312ced-24b1-4a04-9112-3ea331aa5919" xsi:nil="true"/>
    <MarketSpecific xmlns="90312ced-24b1-4a04-9112-3ea331aa5919">false</MarketSpecific>
    <TPNamespace xmlns="90312ced-24b1-4a04-9112-3ea331aa5919" xsi:nil="true"/>
    <PublishStatusLookup xmlns="90312ced-24b1-4a04-9112-3ea331aa5919">
      <Value>334991</Value>
    </PublishStatusLookup>
    <APAuthor xmlns="90312ced-24b1-4a04-9112-3ea331aa5919">
      <UserInfo>
        <DisplayName/>
        <AccountId>2566</AccountId>
        <AccountType/>
      </UserInfo>
    </APAuthor>
    <TPCommandLine xmlns="90312ced-24b1-4a04-9112-3ea331aa5919" xsi:nil="true"/>
    <IntlLangReviewer xmlns="90312ced-24b1-4a04-9112-3ea331aa5919" xsi:nil="true"/>
    <OpenTemplate xmlns="90312ced-24b1-4a04-9112-3ea331aa5919">true</OpenTemplate>
    <CSXSubmissionDate xmlns="90312ced-24b1-4a04-9112-3ea331aa5919" xsi:nil="true"/>
    <TaxCatchAll xmlns="90312ced-24b1-4a04-9112-3ea331aa5919"/>
    <Manager xmlns="90312ced-24b1-4a04-9112-3ea331aa5919" xsi:nil="true"/>
    <NumericId xmlns="90312ced-24b1-4a04-9112-3ea331aa5919" xsi:nil="true"/>
    <ParentAssetId xmlns="90312ced-24b1-4a04-9112-3ea331aa5919" xsi:nil="true"/>
    <OriginalSourceMarket xmlns="90312ced-24b1-4a04-9112-3ea331aa5919">english</OriginalSourceMarket>
    <ApprovalStatus xmlns="90312ced-24b1-4a04-9112-3ea331aa5919">InProgress</ApprovalStatus>
    <TPComponent xmlns="90312ced-24b1-4a04-9112-3ea331aa5919" xsi:nil="true"/>
    <EditorialTags xmlns="90312ced-24b1-4a04-9112-3ea331aa5919" xsi:nil="true"/>
    <TPExecutable xmlns="90312ced-24b1-4a04-9112-3ea331aa5919" xsi:nil="true"/>
    <TPLaunchHelpLink xmlns="90312ced-24b1-4a04-9112-3ea331aa5919" xsi:nil="true"/>
    <LocComments xmlns="90312ced-24b1-4a04-9112-3ea331aa5919" xsi:nil="true"/>
    <LocRecommendedHandoff xmlns="90312ced-24b1-4a04-9112-3ea331aa5919" xsi:nil="true"/>
    <SourceTitle xmlns="90312ced-24b1-4a04-9112-3ea331aa5919" xsi:nil="true"/>
    <CSXUpdate xmlns="90312ced-24b1-4a04-9112-3ea331aa5919">false</CSXUpdate>
    <IntlLocPriority xmlns="90312ced-24b1-4a04-9112-3ea331aa5919" xsi:nil="true"/>
    <UAProjectedTotalWords xmlns="90312ced-24b1-4a04-9112-3ea331aa5919" xsi:nil="true"/>
    <AssetType xmlns="90312ced-24b1-4a04-9112-3ea331aa5919" xsi:nil="true"/>
    <MachineTranslated xmlns="90312ced-24b1-4a04-9112-3ea331aa5919">false</MachineTranslated>
    <OutputCachingOn xmlns="90312ced-24b1-4a04-9112-3ea331aa5919">false</OutputCachingOn>
    <TemplateStatus xmlns="90312ced-24b1-4a04-9112-3ea331aa5919">Complete</TemplateStatus>
    <IsSearchable xmlns="90312ced-24b1-4a04-9112-3ea331aa5919">false</IsSearchable>
    <ContentItem xmlns="90312ced-24b1-4a04-9112-3ea331aa5919" xsi:nil="true"/>
    <HandoffToMSDN xmlns="90312ced-24b1-4a04-9112-3ea331aa5919" xsi:nil="true"/>
    <ShowIn xmlns="90312ced-24b1-4a04-9112-3ea331aa5919">Show everywhere</ShowIn>
    <ThumbnailAssetId xmlns="90312ced-24b1-4a04-9112-3ea331aa5919" xsi:nil="true"/>
    <UALocComments xmlns="90312ced-24b1-4a04-9112-3ea331aa5919" xsi:nil="true"/>
    <UALocRecommendation xmlns="90312ced-24b1-4a04-9112-3ea331aa5919">Localize</UALocRecommendation>
    <LastModifiedDateTime xmlns="90312ced-24b1-4a04-9112-3ea331aa5919" xsi:nil="true"/>
    <LegacyData xmlns="90312ced-24b1-4a04-9112-3ea331aa5919" xsi:nil="true"/>
    <LocManualTestRequired xmlns="90312ced-24b1-4a04-9112-3ea331aa5919">false</LocManualTestRequired>
    <LocMarketGroupTiers2 xmlns="90312ced-24b1-4a04-9112-3ea331aa5919" xsi:nil="true"/>
    <ClipArtFilename xmlns="90312ced-24b1-4a04-9112-3ea331aa5919" xsi:nil="true"/>
    <TPApplication xmlns="90312ced-24b1-4a04-9112-3ea331aa5919" xsi:nil="true"/>
    <CSXHash xmlns="90312ced-24b1-4a04-9112-3ea331aa5919" xsi:nil="true"/>
    <DirectSourceMarket xmlns="90312ced-24b1-4a04-9112-3ea331aa5919">english</DirectSourceMarket>
    <PrimaryImageGen xmlns="90312ced-24b1-4a04-9112-3ea331aa5919">false</PrimaryImageGen>
    <PlannedPubDate xmlns="90312ced-24b1-4a04-9112-3ea331aa5919" xsi:nil="true"/>
    <CSXSubmissionMarket xmlns="90312ced-24b1-4a04-9112-3ea331aa5919" xsi:nil="true"/>
    <Downloads xmlns="90312ced-24b1-4a04-9112-3ea331aa5919">0</Downloads>
    <ArtSampleDocs xmlns="90312ced-24b1-4a04-9112-3ea331aa5919" xsi:nil="true"/>
    <TrustLevel xmlns="90312ced-24b1-4a04-9112-3ea331aa5919">1 Microsoft Managed Content</TrustLevel>
    <BlockPublish xmlns="90312ced-24b1-4a04-9112-3ea331aa5919">false</BlockPublish>
    <TPLaunchHelpLinkType xmlns="90312ced-24b1-4a04-9112-3ea331aa5919">Template</TPLaunchHelpLinkType>
    <LocalizationTagsTaxHTField0 xmlns="90312ced-24b1-4a04-9112-3ea331aa5919">
      <Terms xmlns="http://schemas.microsoft.com/office/infopath/2007/PartnerControls"/>
    </LocalizationTagsTaxHTField0>
    <BusinessGroup xmlns="90312ced-24b1-4a04-9112-3ea331aa5919" xsi:nil="true"/>
    <Providers xmlns="90312ced-24b1-4a04-9112-3ea331aa5919" xsi:nil="true"/>
    <TemplateTemplateType xmlns="90312ced-24b1-4a04-9112-3ea331aa5919">Excel Spreadsheet Template</TemplateTemplateType>
    <TimesCloned xmlns="90312ced-24b1-4a04-9112-3ea331aa5919" xsi:nil="true"/>
    <TPAppVersion xmlns="90312ced-24b1-4a04-9112-3ea331aa5919" xsi:nil="true"/>
    <VoteCount xmlns="90312ced-24b1-4a04-9112-3ea331aa5919" xsi:nil="true"/>
    <AverageRating xmlns="90312ced-24b1-4a04-9112-3ea331aa5919" xsi:nil="true"/>
    <FeatureTagsTaxHTField0 xmlns="90312ced-24b1-4a04-9112-3ea331aa5919">
      <Terms xmlns="http://schemas.microsoft.com/office/infopath/2007/PartnerControls"/>
    </FeatureTagsTaxHTField0>
    <Provider xmlns="90312ced-24b1-4a04-9112-3ea331aa5919" xsi:nil="true"/>
    <UACurrentWords xmlns="90312ced-24b1-4a04-9112-3ea331aa5919" xsi:nil="true"/>
    <AssetId xmlns="90312ced-24b1-4a04-9112-3ea331aa5919">TP102929989</AssetId>
    <TPClientViewer xmlns="90312ced-24b1-4a04-9112-3ea331aa5919" xsi:nil="true"/>
    <DSATActionTaken xmlns="90312ced-24b1-4a04-9112-3ea331aa5919" xsi:nil="true"/>
    <APEditor xmlns="90312ced-24b1-4a04-9112-3ea331aa5919">
      <UserInfo>
        <DisplayName/>
        <AccountId xsi:nil="true"/>
        <AccountType/>
      </UserInfo>
    </APEditor>
    <TPInstallLocation xmlns="90312ced-24b1-4a04-9112-3ea331aa5919" xsi:nil="true"/>
    <OOCacheId xmlns="90312ced-24b1-4a04-9112-3ea331aa5919" xsi:nil="true"/>
    <IsDeleted xmlns="90312ced-24b1-4a04-9112-3ea331aa5919">false</IsDeleted>
    <PublishTargets xmlns="90312ced-24b1-4a04-9112-3ea331aa5919">OfficeOnlineVNext</PublishTargets>
    <ApprovalLog xmlns="90312ced-24b1-4a04-9112-3ea331aa5919" xsi:nil="true"/>
    <BugNumber xmlns="90312ced-24b1-4a04-9112-3ea331aa5919" xsi:nil="true"/>
    <CrawlForDependencies xmlns="90312ced-24b1-4a04-9112-3ea331aa5919">false</CrawlForDependencies>
    <InternalTagsTaxHTField0 xmlns="90312ced-24b1-4a04-9112-3ea331aa5919">
      <Terms xmlns="http://schemas.microsoft.com/office/infopath/2007/PartnerControls"/>
    </InternalTagsTaxHTField0>
    <LastHandOff xmlns="90312ced-24b1-4a04-9112-3ea331aa5919" xsi:nil="true"/>
    <Milestone xmlns="90312ced-24b1-4a04-9112-3ea331aa5919" xsi:nil="true"/>
    <OriginalRelease xmlns="90312ced-24b1-4a04-9112-3ea331aa5919">15</OriginalRelease>
    <RecommendationsModifier xmlns="90312ced-24b1-4a04-9112-3ea331aa5919" xsi:nil="true"/>
    <ScenarioTagsTaxHTField0 xmlns="90312ced-24b1-4a04-9112-3ea331aa5919">
      <Terms xmlns="http://schemas.microsoft.com/office/infopath/2007/PartnerControls"/>
    </ScenarioTagsTaxHTField0>
    <UANotes xmlns="90312ced-24b1-4a04-9112-3ea331aa5919" xsi:nil="true"/>
    <Component xmlns="41ef7931-2f43-42ee-9374-56eb6ce620f4" xsi:nil="true"/>
    <Description0 xmlns="41ef7931-2f43-42ee-9374-56eb6ce620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A527E9BDFA242146B59EAA0A2BBC516804009EC5643677B736459CE4ACB8094A990F" ma:contentTypeVersion="69" ma:contentTypeDescription="Create a new document." ma:contentTypeScope="" ma:versionID="652eb7346005af65e04088badddd82f5">
  <xsd:schema xmlns:xsd="http://www.w3.org/2001/XMLSchema" xmlns:xs="http://www.w3.org/2001/XMLSchema" xmlns:p="http://schemas.microsoft.com/office/2006/metadata/properties" xmlns:ns2="90312ced-24b1-4a04-9112-3ea331aa5919" xmlns:ns3="41ef7931-2f43-42ee-9374-56eb6ce620f4" targetNamespace="http://schemas.microsoft.com/office/2006/metadata/properties" ma:root="true" ma:fieldsID="a1a5f1565ce8526d5f683002e14b63f8" ns2:_="" ns3:_="">
    <xsd:import namespace="90312ced-24b1-4a04-9112-3ea331aa5919"/>
    <xsd:import namespace="41ef7931-2f43-42ee-9374-56eb6ce620f4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  <xsd:element ref="ns3:Description0" minOccurs="0"/>
                <xsd:element ref="ns3:Compon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312ced-24b1-4a04-9112-3ea331aa5919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8:00:00Z" ma:format="DateTime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6e3a7210-f659-47eb-b7d4-9ee2aecd62e2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9AC07437-707F-44C4-B152-C4FC4019B6ED}" ma:internalName="CSXSubmissionMarket" ma:readOnly="false" ma:showField="MarketName" ma:web="90312ced-24b1-4a04-9112-3ea331aa5919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c4a199ee-c7bc-4bbc-b513-88b9b062696a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265EC822-753B-4D08-ABD2-7528F7EA7549}" ma:internalName="InProjectListLookup" ma:readOnly="true" ma:showField="InProjectList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deadd727-1c15-4aef-bbd3-8cf4bcd7f367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265EC822-753B-4D08-ABD2-7528F7EA7549}" ma:internalName="LastCompleteVersionLookup" ma:readOnly="true" ma:showField="LastCompleteVersion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265EC822-753B-4D08-ABD2-7528F7EA7549}" ma:internalName="LastPreviewErrorLookup" ma:readOnly="true" ma:showField="LastPreviewError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265EC822-753B-4D08-ABD2-7528F7EA7549}" ma:internalName="LastPreviewResultLookup" ma:readOnly="true" ma:showField="LastPreviewResult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265EC822-753B-4D08-ABD2-7528F7EA7549}" ma:internalName="LastPreviewAttemptDateLookup" ma:readOnly="true" ma:showField="LastPreviewAttemptDate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265EC822-753B-4D08-ABD2-7528F7EA7549}" ma:internalName="LastPreviewedByLookup" ma:readOnly="true" ma:showField="LastPreviewedBy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265EC822-753B-4D08-ABD2-7528F7EA7549}" ma:internalName="LastPreviewTimeLookup" ma:readOnly="true" ma:showField="LastPreviewTime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265EC822-753B-4D08-ABD2-7528F7EA7549}" ma:internalName="LastPreviewVersionLookup" ma:readOnly="true" ma:showField="LastPreviewVersion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265EC822-753B-4D08-ABD2-7528F7EA7549}" ma:internalName="LastPublishErrorLookup" ma:readOnly="true" ma:showField="LastPublishError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265EC822-753B-4D08-ABD2-7528F7EA7549}" ma:internalName="LastPublishResultLookup" ma:readOnly="true" ma:showField="LastPublishResult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265EC822-753B-4D08-ABD2-7528F7EA7549}" ma:internalName="LastPublishAttemptDateLookup" ma:readOnly="true" ma:showField="LastPublishAttemptDate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265EC822-753B-4D08-ABD2-7528F7EA7549}" ma:internalName="LastPublishedByLookup" ma:readOnly="true" ma:showField="LastPublishedBy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265EC822-753B-4D08-ABD2-7528F7EA7549}" ma:internalName="LastPublishTimeLookup" ma:readOnly="true" ma:showField="LastPublishTime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265EC822-753B-4D08-ABD2-7528F7EA7549}" ma:internalName="LastPublishVersionLookup" ma:readOnly="true" ma:showField="LastPublishVersion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1F0DC429-C65C-4AF3-B99B-271EB3084235}" ma:internalName="LocLastLocAttemptVersionLookup" ma:readOnly="false" ma:showField="LastLocAttemptVersion" ma:web="90312ced-24b1-4a04-9112-3ea331aa5919">
      <xsd:simpleType>
        <xsd:restriction base="dms:Lookup"/>
      </xsd:simpleType>
    </xsd:element>
    <xsd:element name="LocLastLocAttemptVersionTypeLookup" ma:index="72" nillable="true" ma:displayName="Loc Last Loc Attempt Version Type" ma:default="" ma:list="{1F0DC429-C65C-4AF3-B99B-271EB3084235}" ma:internalName="LocLastLocAttemptVersionTypeLookup" ma:readOnly="true" ma:showField="LastLocAttemptVersionType" ma:web="90312ced-24b1-4a04-9112-3ea331aa5919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1F0DC429-C65C-4AF3-B99B-271EB3084235}" ma:internalName="LocNewPublishedVersionLookup" ma:readOnly="true" ma:showField="NewPublishedVersion" ma:web="90312ced-24b1-4a04-9112-3ea331aa5919">
      <xsd:simpleType>
        <xsd:restriction base="dms:Lookup"/>
      </xsd:simpleType>
    </xsd:element>
    <xsd:element name="LocOverallHandbackStatusLookup" ma:index="76" nillable="true" ma:displayName="Loc Overall Handback Status" ma:default="" ma:list="{1F0DC429-C65C-4AF3-B99B-271EB3084235}" ma:internalName="LocOverallHandbackStatusLookup" ma:readOnly="true" ma:showField="OverallHandbackStatus" ma:web="90312ced-24b1-4a04-9112-3ea331aa5919">
      <xsd:simpleType>
        <xsd:restriction base="dms:Lookup"/>
      </xsd:simpleType>
    </xsd:element>
    <xsd:element name="LocOverallLocStatusLookup" ma:index="77" nillable="true" ma:displayName="Loc Overall Localize Status" ma:default="" ma:list="{1F0DC429-C65C-4AF3-B99B-271EB3084235}" ma:internalName="LocOverallLocStatusLookup" ma:readOnly="true" ma:showField="OverallLocStatus" ma:web="90312ced-24b1-4a04-9112-3ea331aa5919">
      <xsd:simpleType>
        <xsd:restriction base="dms:Lookup"/>
      </xsd:simpleType>
    </xsd:element>
    <xsd:element name="LocOverallPreviewStatusLookup" ma:index="78" nillable="true" ma:displayName="Loc Overall Preview Status" ma:default="" ma:list="{1F0DC429-C65C-4AF3-B99B-271EB3084235}" ma:internalName="LocOverallPreviewStatusLookup" ma:readOnly="true" ma:showField="OverallPreviewStatus" ma:web="90312ced-24b1-4a04-9112-3ea331aa5919">
      <xsd:simpleType>
        <xsd:restriction base="dms:Lookup"/>
      </xsd:simpleType>
    </xsd:element>
    <xsd:element name="LocOverallPublishStatusLookup" ma:index="79" nillable="true" ma:displayName="Loc Overall Publish Status" ma:default="" ma:list="{1F0DC429-C65C-4AF3-B99B-271EB3084235}" ma:internalName="LocOverallPublishStatusLookup" ma:readOnly="true" ma:showField="OverallPublishStatus" ma:web="90312ced-24b1-4a04-9112-3ea331aa5919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1F0DC429-C65C-4AF3-B99B-271EB3084235}" ma:internalName="LocProcessedForHandoffsLookup" ma:readOnly="true" ma:showField="ProcessedForHandoffs" ma:web="90312ced-24b1-4a04-9112-3ea331aa5919">
      <xsd:simpleType>
        <xsd:restriction base="dms:Lookup"/>
      </xsd:simpleType>
    </xsd:element>
    <xsd:element name="LocProcessedForMarketsLookup" ma:index="82" nillable="true" ma:displayName="Loc Processed For Markets" ma:default="" ma:list="{1F0DC429-C65C-4AF3-B99B-271EB3084235}" ma:internalName="LocProcessedForMarketsLookup" ma:readOnly="true" ma:showField="ProcessedForMarkets" ma:web="90312ced-24b1-4a04-9112-3ea331aa5919">
      <xsd:simpleType>
        <xsd:restriction base="dms:Lookup"/>
      </xsd:simpleType>
    </xsd:element>
    <xsd:element name="LocPublishedDependentAssetsLookup" ma:index="83" nillable="true" ma:displayName="Loc Published Dependent Assets" ma:default="" ma:list="{1F0DC429-C65C-4AF3-B99B-271EB3084235}" ma:internalName="LocPublishedDependentAssetsLookup" ma:readOnly="true" ma:showField="PublishedDependentAssets" ma:web="90312ced-24b1-4a04-9112-3ea331aa5919">
      <xsd:simpleType>
        <xsd:restriction base="dms:Lookup"/>
      </xsd:simpleType>
    </xsd:element>
    <xsd:element name="LocPublishedLinkedAssetsLookup" ma:index="84" nillable="true" ma:displayName="Loc Published Linked Assets" ma:default="" ma:list="{1F0DC429-C65C-4AF3-B99B-271EB3084235}" ma:internalName="LocPublishedLinkedAssetsLookup" ma:readOnly="true" ma:showField="PublishedLinkedAssets" ma:web="90312ced-24b1-4a04-9112-3ea331aa5919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7194e7d7-e777-4d42-ba51-7323e45a00f8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9AC07437-707F-44C4-B152-C4FC4019B6ED}" ma:internalName="Markets" ma:readOnly="false" ma:showField="MarketName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265EC822-753B-4D08-ABD2-7528F7EA7549}" ma:internalName="NumOfRatingsLookup" ma:readOnly="true" ma:showField="NumOfRatings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265EC822-753B-4D08-ABD2-7528F7EA7549}" ma:internalName="PublishStatusLookup" ma:readOnly="false" ma:showField="PublishStatus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83b99470-5334-428f-a1fd-0d0e15944553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85b752e4-2416-476b-a692-4eb1e2d041e5}" ma:internalName="TaxCatchAll" ma:showField="CatchAllData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85b752e4-2416-476b-a692-4eb1e2d041e5}" ma:internalName="TaxCatchAllLabel" ma:readOnly="true" ma:showField="CatchAllDataLabel" ma:web="90312ced-24b1-4a04-9112-3ea331aa5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ef7931-2f43-42ee-9374-56eb6ce620f4" elementFormDefault="qualified">
    <xsd:import namespace="http://schemas.microsoft.com/office/2006/documentManagement/types"/>
    <xsd:import namespace="http://schemas.microsoft.com/office/infopath/2007/PartnerControls"/>
    <xsd:element name="Description0" ma:index="134" nillable="true" ma:displayName="Description" ma:internalName="Description0">
      <xsd:simpleType>
        <xsd:restriction base="dms:Note"/>
      </xsd:simpleType>
    </xsd:element>
    <xsd:element name="Component" ma:index="135" nillable="true" ma:displayName="Component" ma:internalName="Compon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900137-7195-4650-9481-D4D8CF5AC690}">
  <ds:schemaRefs>
    <ds:schemaRef ds:uri="90312ced-24b1-4a04-9112-3ea331aa5919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1ef7931-2f43-42ee-9374-56eb6ce620f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4E4B3A2-82A0-42FB-A840-A603677FC3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7DC784-4702-4403-99C4-7B247DE8B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312ced-24b1-4a04-9112-3ea331aa5919"/>
    <ds:schemaRef ds:uri="41ef7931-2f43-42ee-9374-56eb6ce620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ميزانية لـ 18 فترة زمنية</vt:lpstr>
      <vt:lpstr>DayInterval</vt:lpstr>
      <vt:lpstr>EndDate</vt:lpstr>
      <vt:lpstr>'ميزانية لـ 18 فترة زمنية'!Print_Titles</vt:lpstr>
      <vt:lpstr>StartDate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2011-05-24T19:10:18Z</dcterms:created>
  <dcterms:modified xsi:type="dcterms:W3CDTF">2023-07-18T14:05:32Z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0x010100A527E9BDFA242146B59EAA0A2BBC516804009EC5643677B736459CE4ACB8094A990F</vt:lpwstr>
  </property>
  <property fmtid="{D5CDD505-2E9C-101B-9397-08002B2CF9AE}" pid="3" name="HiddenCategoryTags">
    <vt:lpwstr/>
  </property>
  <property fmtid="{D5CDD505-2E9C-101B-9397-08002B2CF9AE}" pid="4" name="InternalTags">
    <vt:lpwstr/>
  </property>
  <property fmtid="{D5CDD505-2E9C-101B-9397-08002B2CF9AE}" pid="5" name="FeatureTags">
    <vt:lpwstr/>
  </property>
  <property fmtid="{D5CDD505-2E9C-101B-9397-08002B2CF9AE}" pid="6" name="LocalizationTags">
    <vt:lpwstr/>
  </property>
  <property fmtid="{D5CDD505-2E9C-101B-9397-08002B2CF9AE}" pid="7" name="CategoryTags">
    <vt:lpwstr/>
  </property>
  <property fmtid="{D5CDD505-2E9C-101B-9397-08002B2CF9AE}" pid="8" name="ScenarioTags">
    <vt:lpwstr/>
  </property>
  <property fmtid="{D5CDD505-2E9C-101B-9397-08002B2CF9AE}" pid="9" name="CategoryTagsTaxHTField0">
    <vt:lpwstr/>
  </property>
  <property fmtid="{D5CDD505-2E9C-101B-9397-08002B2CF9AE}" pid="10" name="CampaignTags">
    <vt:lpwstr/>
  </property>
  <property fmtid="{D5CDD505-2E9C-101B-9397-08002B2CF9AE}" pid="11" name="HiddenCategoryTagsTaxHTField0">
    <vt:lpwstr/>
  </property>
</Properties>
</file>